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3\public2\WAGES\Tele Data Wages\2017-2022 Tele Data Wages\"/>
    </mc:Choice>
  </mc:AlternateContent>
  <xr:revisionPtr revIDLastSave="0" documentId="13_ncr:1_{82EE990D-DF3C-479D-9384-EA5BDABF88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leData" sheetId="3" r:id="rId1"/>
  </sheets>
  <definedNames>
    <definedName name="_xlnm.Print_Area" localSheetId="0">TeleData!$A$1:$H$26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H15" i="3" s="1"/>
  <c r="E15" i="3"/>
  <c r="D15" i="3"/>
  <c r="B15" i="3"/>
  <c r="G24" i="3"/>
  <c r="E24" i="3"/>
  <c r="D24" i="3"/>
  <c r="B14" i="3"/>
  <c r="E14" i="3" s="1"/>
  <c r="B24" i="3"/>
  <c r="B23" i="3"/>
  <c r="G23" i="3" s="1"/>
  <c r="E8" i="3"/>
  <c r="B21" i="3"/>
  <c r="D21" i="3" s="1"/>
  <c r="B20" i="3"/>
  <c r="E20" i="3" s="1"/>
  <c r="B19" i="3"/>
  <c r="D19" i="3" s="1"/>
  <c r="B18" i="3"/>
  <c r="G18" i="3" s="1"/>
  <c r="B17" i="3"/>
  <c r="D17" i="3" s="1"/>
  <c r="B16" i="3"/>
  <c r="G16" i="3" s="1"/>
  <c r="B13" i="3"/>
  <c r="E13" i="3" s="1"/>
  <c r="B12" i="3"/>
  <c r="B11" i="3"/>
  <c r="G11" i="3" s="1"/>
  <c r="B10" i="3"/>
  <c r="G10" i="3" s="1"/>
  <c r="B8" i="3"/>
  <c r="G8" i="3" s="1"/>
  <c r="B5" i="3"/>
  <c r="G5" i="3" s="1"/>
  <c r="B6" i="3"/>
  <c r="D6" i="3" s="1"/>
  <c r="B7" i="3"/>
  <c r="E7" i="3" s="1"/>
  <c r="G9" i="3"/>
  <c r="E9" i="3"/>
  <c r="D9" i="3"/>
  <c r="H24" i="3" l="1"/>
  <c r="D14" i="3"/>
  <c r="H14" i="3" s="1"/>
  <c r="D23" i="3"/>
  <c r="E23" i="3"/>
  <c r="G7" i="3"/>
  <c r="E6" i="3"/>
  <c r="D8" i="3"/>
  <c r="H8" i="3" s="1"/>
  <c r="D7" i="3"/>
  <c r="D5" i="3"/>
  <c r="E5" i="3"/>
  <c r="G6" i="3"/>
  <c r="H9" i="3"/>
  <c r="D12" i="3"/>
  <c r="E12" i="3"/>
  <c r="G12" i="3"/>
  <c r="D13" i="3"/>
  <c r="H13" i="3" s="1"/>
  <c r="E21" i="3"/>
  <c r="H21" i="3" s="1"/>
  <c r="D20" i="3"/>
  <c r="H20" i="3" s="1"/>
  <c r="E19" i="3"/>
  <c r="H19" i="3" s="1"/>
  <c r="D18" i="3"/>
  <c r="E18" i="3"/>
  <c r="E17" i="3"/>
  <c r="G17" i="3"/>
  <c r="D16" i="3"/>
  <c r="E16" i="3"/>
  <c r="E11" i="3"/>
  <c r="D11" i="3"/>
  <c r="E10" i="3"/>
  <c r="D10" i="3"/>
  <c r="H23" i="3" l="1"/>
  <c r="H7" i="3"/>
  <c r="H6" i="3"/>
  <c r="H5" i="3"/>
  <c r="H10" i="3"/>
  <c r="H12" i="3"/>
  <c r="H16" i="3"/>
  <c r="H11" i="3"/>
  <c r="H17" i="3"/>
  <c r="H18" i="3"/>
</calcChain>
</file>

<file path=xl/sharedStrings.xml><?xml version="1.0" encoding="utf-8"?>
<sst xmlns="http://schemas.openxmlformats.org/spreadsheetml/2006/main" count="40" uniqueCount="38">
  <si>
    <t>Total Package</t>
  </si>
  <si>
    <t>H &amp; W FUND</t>
  </si>
  <si>
    <t>NEBF 3%</t>
  </si>
  <si>
    <t>APPRENTICE 6TH STEP @80%</t>
  </si>
  <si>
    <t>APPRENTICE 5TH STEP @75%</t>
  </si>
  <si>
    <t>APPRENTICE 4TH STEP @70%</t>
  </si>
  <si>
    <t>APPRENTICE 3RD STEP @65%</t>
  </si>
  <si>
    <t>APPRENTICE 2ND STEP @60%</t>
  </si>
  <si>
    <t>APPRENTICE 1ST STEP @55%</t>
  </si>
  <si>
    <t>* percentages are based on Technician rate of pay</t>
  </si>
  <si>
    <t>ANNUITY %</t>
  </si>
  <si>
    <t>ANNUITY $</t>
  </si>
  <si>
    <t>JATC 1%</t>
  </si>
  <si>
    <t xml:space="preserve"> TELE / DATA WAGE &amp; BENEFIT PACKAGE</t>
  </si>
  <si>
    <t>IBEW LOCAL  60</t>
  </si>
  <si>
    <t>* Working assessments for Tele/Data are at 1.5% as per Article X of the local 60 By-Laws.</t>
  </si>
  <si>
    <t>CLASSIFICATION</t>
  </si>
  <si>
    <t xml:space="preserve"> WAGE   RATE</t>
  </si>
  <si>
    <t>SPECIAL CALL RATES</t>
  </si>
  <si>
    <t xml:space="preserve">WAGE RATE </t>
  </si>
  <si>
    <t>H&amp;W FUND</t>
  </si>
  <si>
    <t>ANNUTIY %</t>
  </si>
  <si>
    <t>ANNUITY   $</t>
  </si>
  <si>
    <t>TOTAL PACKAGE</t>
  </si>
  <si>
    <t>LEVEL 1 INSTALLER 55%</t>
  </si>
  <si>
    <t>LEVEL 2 INSTALLER 65%</t>
  </si>
  <si>
    <t>LEVEL 4 INSTALLER 80%</t>
  </si>
  <si>
    <t>LEVEL 3 INSTALLER 75%</t>
  </si>
  <si>
    <t>LEVEL 5 INSTALLER 90%</t>
  </si>
  <si>
    <t>Effective 6/1/2023 - 5/31/2024</t>
  </si>
  <si>
    <t>SENIOR TECHNICIAN 135%</t>
  </si>
  <si>
    <t>PROJECT SUPERVISOR 140%</t>
  </si>
  <si>
    <t>STRUCTURED CABLING TECHNICIAN 100%</t>
  </si>
  <si>
    <t>TECH FOREMAN 105%</t>
  </si>
  <si>
    <t>TECH FOREMAN 110%</t>
  </si>
  <si>
    <t>A/V TECHNICIAN 125% TECH RATE</t>
  </si>
  <si>
    <t>SECURITY TECHNICIAN 110% TECH RATE</t>
  </si>
  <si>
    <t>JATC + BICSI,AVIXA CTSI,ESA CSSI + STATE OF TEXAS SECURITY LICENSE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</si>
</sst>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6" fillId="0" borderId="0" xfId="0" applyFont="1"/>
    <xf numFmtId="7" fontId="4" fillId="0" borderId="1" xfId="0" applyNumberFormat="1" applyFont="1" applyBorder="1" applyAlignment="1">
      <alignment horizontal="center"/>
    </xf>
    <xf numFmtId="7" fontId="1" fillId="0" borderId="0" xfId="0" applyNumberFormat="1" applyFont="1"/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7" fontId="4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7" fontId="1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8" fontId="1" fillId="0" borderId="1" xfId="0" applyNumberFormat="1" applyFont="1" applyBorder="1"/>
    <xf numFmtId="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7" fontId="1" fillId="0" borderId="4" xfId="0" applyNumberFormat="1" applyFont="1" applyBorder="1"/>
    <xf numFmtId="8" fontId="1" fillId="0" borderId="4" xfId="0" applyNumberFormat="1" applyFont="1" applyBorder="1"/>
    <xf numFmtId="9" fontId="1" fillId="0" borderId="4" xfId="0" applyNumberFormat="1" applyFont="1" applyBorder="1" applyAlignment="1">
      <alignment horizontal="center"/>
    </xf>
    <xf numFmtId="7" fontId="1" fillId="0" borderId="4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7" fontId="4" fillId="0" borderId="2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5" zoomScale="85" zoomScaleNormal="85" workbookViewId="0">
      <selection activeCell="A15" sqref="A15"/>
    </sheetView>
  </sheetViews>
  <sheetFormatPr defaultColWidth="9.08984375" defaultRowHeight="15.5" x14ac:dyDescent="0.35"/>
  <cols>
    <col min="1" max="1" width="46.36328125" style="1" customWidth="1"/>
    <col min="2" max="3" width="12" style="1" customWidth="1"/>
    <col min="4" max="5" width="11" style="1" customWidth="1"/>
    <col min="6" max="7" width="12" style="1" customWidth="1"/>
    <col min="8" max="8" width="12" style="2" customWidth="1"/>
    <col min="9" max="16384" width="9.08984375" style="1"/>
  </cols>
  <sheetData>
    <row r="1" spans="1:8" ht="18" customHeight="1" x14ac:dyDescent="0.4">
      <c r="A1" s="34" t="s">
        <v>14</v>
      </c>
      <c r="B1" s="35"/>
      <c r="C1" s="35"/>
      <c r="D1" s="35"/>
      <c r="E1" s="35"/>
      <c r="F1" s="35"/>
      <c r="G1" s="35"/>
      <c r="H1" s="35"/>
    </row>
    <row r="2" spans="1:8" s="7" customFormat="1" ht="18" customHeight="1" x14ac:dyDescent="0.4">
      <c r="A2" s="34" t="s">
        <v>13</v>
      </c>
      <c r="B2" s="34"/>
      <c r="C2" s="34"/>
      <c r="D2" s="34"/>
      <c r="E2" s="34"/>
      <c r="F2" s="34"/>
      <c r="G2" s="34"/>
      <c r="H2" s="34"/>
    </row>
    <row r="3" spans="1:8" s="7" customFormat="1" ht="16" customHeight="1" x14ac:dyDescent="0.35">
      <c r="A3" s="36" t="s">
        <v>29</v>
      </c>
      <c r="B3" s="36"/>
      <c r="C3" s="36"/>
      <c r="D3" s="36"/>
      <c r="E3" s="36"/>
      <c r="F3" s="36"/>
      <c r="G3" s="36"/>
      <c r="H3" s="36"/>
    </row>
    <row r="4" spans="1:8" ht="31" customHeight="1" x14ac:dyDescent="0.35">
      <c r="A4" s="31" t="s">
        <v>16</v>
      </c>
      <c r="B4" s="17" t="s">
        <v>17</v>
      </c>
      <c r="C4" s="4" t="s">
        <v>1</v>
      </c>
      <c r="D4" s="4" t="s">
        <v>2</v>
      </c>
      <c r="E4" s="4" t="s">
        <v>12</v>
      </c>
      <c r="F4" s="4" t="s">
        <v>10</v>
      </c>
      <c r="G4" s="4" t="s">
        <v>11</v>
      </c>
      <c r="H4" s="3" t="s">
        <v>0</v>
      </c>
    </row>
    <row r="5" spans="1:8" ht="17.5" customHeight="1" x14ac:dyDescent="0.35">
      <c r="A5" s="10" t="s">
        <v>31</v>
      </c>
      <c r="B5" s="11">
        <f>(B9*140%)</f>
        <v>36.75</v>
      </c>
      <c r="C5" s="8">
        <v>5.45</v>
      </c>
      <c r="D5" s="8">
        <f>ROUND(B5*3%,2)</f>
        <v>1.1000000000000001</v>
      </c>
      <c r="E5" s="8">
        <f>ROUND(B5*1%,2)</f>
        <v>0.37</v>
      </c>
      <c r="F5" s="6">
        <v>0.05</v>
      </c>
      <c r="G5" s="8">
        <f>ROUND(B5*5%,2)</f>
        <v>1.84</v>
      </c>
      <c r="H5" s="8">
        <f>B5+C5+D5+E5+G5</f>
        <v>45.510000000000005</v>
      </c>
    </row>
    <row r="6" spans="1:8" ht="16.5" customHeight="1" x14ac:dyDescent="0.35">
      <c r="A6" s="10" t="s">
        <v>30</v>
      </c>
      <c r="B6" s="8">
        <f>(B9*135%)</f>
        <v>35.4375</v>
      </c>
      <c r="C6" s="8">
        <v>5.45</v>
      </c>
      <c r="D6" s="8">
        <f>(B6*3%)</f>
        <v>1.0631249999999999</v>
      </c>
      <c r="E6" s="8">
        <f>(B6*1%)</f>
        <v>0.354375</v>
      </c>
      <c r="F6" s="6">
        <v>0.05</v>
      </c>
      <c r="G6" s="8">
        <f>(B6*5%)</f>
        <v>1.7718750000000001</v>
      </c>
      <c r="H6" s="8">
        <f>B6+C6+D6+E6+G6</f>
        <v>44.076875000000001</v>
      </c>
    </row>
    <row r="7" spans="1:8" ht="16.5" customHeight="1" x14ac:dyDescent="0.35">
      <c r="A7" s="10" t="s">
        <v>34</v>
      </c>
      <c r="B7" s="11">
        <f>(B9*110%)</f>
        <v>28.875000000000004</v>
      </c>
      <c r="C7" s="8">
        <v>5.45</v>
      </c>
      <c r="D7" s="8">
        <f>(B7*3%)</f>
        <v>0.86625000000000008</v>
      </c>
      <c r="E7" s="8">
        <f>(B7*1%)</f>
        <v>0.28875000000000006</v>
      </c>
      <c r="F7" s="6">
        <v>0.05</v>
      </c>
      <c r="G7" s="8">
        <f>(B7*5%)</f>
        <v>1.4437500000000003</v>
      </c>
      <c r="H7" s="8">
        <f>B7+C7+D7+E7+G7</f>
        <v>36.923750000000005</v>
      </c>
    </row>
    <row r="8" spans="1:8" ht="17" customHeight="1" x14ac:dyDescent="0.35">
      <c r="A8" s="10" t="s">
        <v>33</v>
      </c>
      <c r="B8" s="8">
        <f>(B9*105%)</f>
        <v>27.5625</v>
      </c>
      <c r="C8" s="8">
        <v>5.45</v>
      </c>
      <c r="D8" s="8">
        <f>(B8*3%)</f>
        <v>0.82687499999999992</v>
      </c>
      <c r="E8" s="8">
        <f>(B8*1%)</f>
        <v>0.27562500000000001</v>
      </c>
      <c r="F8" s="6">
        <v>0.05</v>
      </c>
      <c r="G8" s="8">
        <f>(B8*5%)</f>
        <v>1.378125</v>
      </c>
      <c r="H8" s="8">
        <f>B8+C8+D8+E8+G8</f>
        <v>35.493124999999999</v>
      </c>
    </row>
    <row r="9" spans="1:8" ht="17.5" customHeight="1" x14ac:dyDescent="0.35">
      <c r="A9" s="10" t="s">
        <v>32</v>
      </c>
      <c r="B9" s="8">
        <v>26.25</v>
      </c>
      <c r="C9" s="8">
        <v>5.45</v>
      </c>
      <c r="D9" s="8">
        <f t="shared" ref="D9:D21" si="0">ROUND(B9*3%,2)</f>
        <v>0.79</v>
      </c>
      <c r="E9" s="8">
        <f t="shared" ref="E9:E21" si="1">ROUND(B9*1%,2)</f>
        <v>0.26</v>
      </c>
      <c r="F9" s="6">
        <v>0.05</v>
      </c>
      <c r="G9" s="8">
        <f t="shared" ref="G9:G10" si="2">ROUND(B9*5%,2)</f>
        <v>1.31</v>
      </c>
      <c r="H9" s="8">
        <f t="shared" ref="H9:H21" si="3">B9+C9+D9+E9+G9</f>
        <v>34.06</v>
      </c>
    </row>
    <row r="10" spans="1:8" ht="17" customHeight="1" x14ac:dyDescent="0.35">
      <c r="A10" s="10" t="s">
        <v>28</v>
      </c>
      <c r="B10" s="8">
        <f>(B9*90%)</f>
        <v>23.625</v>
      </c>
      <c r="C10" s="8">
        <v>5.45</v>
      </c>
      <c r="D10" s="8">
        <f t="shared" si="0"/>
        <v>0.71</v>
      </c>
      <c r="E10" s="8">
        <f t="shared" si="1"/>
        <v>0.24</v>
      </c>
      <c r="F10" s="6">
        <v>0.05</v>
      </c>
      <c r="G10" s="8">
        <f t="shared" si="2"/>
        <v>1.18</v>
      </c>
      <c r="H10" s="8">
        <f t="shared" si="3"/>
        <v>31.204999999999998</v>
      </c>
    </row>
    <row r="11" spans="1:8" ht="17.5" customHeight="1" x14ac:dyDescent="0.35">
      <c r="A11" s="10" t="s">
        <v>26</v>
      </c>
      <c r="B11" s="11">
        <f>(B9*80%)</f>
        <v>21</v>
      </c>
      <c r="C11" s="8">
        <v>3.7</v>
      </c>
      <c r="D11" s="8">
        <f t="shared" si="0"/>
        <v>0.63</v>
      </c>
      <c r="E11" s="8">
        <f t="shared" si="1"/>
        <v>0.21</v>
      </c>
      <c r="F11" s="6">
        <v>0.02</v>
      </c>
      <c r="G11" s="8">
        <f>ROUND(B11*2%,2)</f>
        <v>0.42</v>
      </c>
      <c r="H11" s="8">
        <f t="shared" si="3"/>
        <v>25.96</v>
      </c>
    </row>
    <row r="12" spans="1:8" ht="17" customHeight="1" x14ac:dyDescent="0.35">
      <c r="A12" s="10" t="s">
        <v>27</v>
      </c>
      <c r="B12" s="8">
        <f>(B9*75%)</f>
        <v>19.6875</v>
      </c>
      <c r="C12" s="8">
        <v>3.7</v>
      </c>
      <c r="D12" s="8">
        <f t="shared" si="0"/>
        <v>0.59</v>
      </c>
      <c r="E12" s="8">
        <f t="shared" si="1"/>
        <v>0.2</v>
      </c>
      <c r="F12" s="6">
        <v>0.02</v>
      </c>
      <c r="G12" s="8">
        <f>ROUND(B12*2%,2)</f>
        <v>0.39</v>
      </c>
      <c r="H12" s="8">
        <f t="shared" si="3"/>
        <v>24.567499999999999</v>
      </c>
    </row>
    <row r="13" spans="1:8" ht="15" customHeight="1" x14ac:dyDescent="0.35">
      <c r="A13" s="10" t="s">
        <v>25</v>
      </c>
      <c r="B13" s="8">
        <f>(B9*65%)</f>
        <v>17.0625</v>
      </c>
      <c r="C13" s="8">
        <v>2.65</v>
      </c>
      <c r="D13" s="8">
        <f t="shared" si="0"/>
        <v>0.51</v>
      </c>
      <c r="E13" s="8">
        <f t="shared" si="1"/>
        <v>0.17</v>
      </c>
      <c r="F13" s="6">
        <v>0</v>
      </c>
      <c r="G13" s="8">
        <v>0</v>
      </c>
      <c r="H13" s="8">
        <f t="shared" si="3"/>
        <v>20.392500000000002</v>
      </c>
    </row>
    <row r="14" spans="1:8" ht="15" customHeight="1" x14ac:dyDescent="0.35">
      <c r="A14" s="19" t="s">
        <v>24</v>
      </c>
      <c r="B14" s="13">
        <f>(B9*55%)</f>
        <v>14.437500000000002</v>
      </c>
      <c r="C14" s="13">
        <v>2.65</v>
      </c>
      <c r="D14" s="13">
        <f>(B14*3%)</f>
        <v>0.43312500000000004</v>
      </c>
      <c r="E14" s="13">
        <f>(B14*1%)</f>
        <v>0.14437500000000003</v>
      </c>
      <c r="F14" s="27">
        <v>0</v>
      </c>
      <c r="G14" s="13">
        <v>0</v>
      </c>
      <c r="H14" s="13">
        <f>B14+C14+D14+E14+G14</f>
        <v>17.665000000000003</v>
      </c>
    </row>
    <row r="15" spans="1:8" ht="36" customHeight="1" x14ac:dyDescent="0.35">
      <c r="A15" s="18" t="s">
        <v>37</v>
      </c>
      <c r="B15" s="8">
        <f>B9</f>
        <v>26.25</v>
      </c>
      <c r="C15" s="8">
        <v>5.45</v>
      </c>
      <c r="D15" s="8">
        <f>(B9*3%)</f>
        <v>0.78749999999999998</v>
      </c>
      <c r="E15" s="8">
        <f>(B9*1%)</f>
        <v>0.26250000000000001</v>
      </c>
      <c r="F15" s="6">
        <v>0.05</v>
      </c>
      <c r="G15" s="8">
        <f>(B15*5%)</f>
        <v>1.3125</v>
      </c>
      <c r="H15" s="8">
        <f>B15+C15+D15+E15+G15</f>
        <v>34.0625</v>
      </c>
    </row>
    <row r="16" spans="1:8" ht="15.5" customHeight="1" x14ac:dyDescent="0.35">
      <c r="A16" s="28" t="s">
        <v>3</v>
      </c>
      <c r="B16" s="29">
        <f>(B9*80%)</f>
        <v>21</v>
      </c>
      <c r="C16" s="29">
        <v>3.7</v>
      </c>
      <c r="D16" s="29">
        <f t="shared" si="0"/>
        <v>0.63</v>
      </c>
      <c r="E16" s="29">
        <f t="shared" si="1"/>
        <v>0.21</v>
      </c>
      <c r="F16" s="30">
        <v>0.02</v>
      </c>
      <c r="G16" s="29">
        <f t="shared" ref="G16:G18" si="4">ROUND(B16*2%,2)</f>
        <v>0.42</v>
      </c>
      <c r="H16" s="29">
        <f t="shared" si="3"/>
        <v>25.96</v>
      </c>
    </row>
    <row r="17" spans="1:11" ht="17" customHeight="1" x14ac:dyDescent="0.35">
      <c r="A17" s="5" t="s">
        <v>4</v>
      </c>
      <c r="B17" s="8">
        <f>(B9*75%)</f>
        <v>19.6875</v>
      </c>
      <c r="C17" s="8">
        <v>3.7</v>
      </c>
      <c r="D17" s="8">
        <f t="shared" si="0"/>
        <v>0.59</v>
      </c>
      <c r="E17" s="8">
        <f t="shared" si="1"/>
        <v>0.2</v>
      </c>
      <c r="F17" s="6">
        <v>0.02</v>
      </c>
      <c r="G17" s="8">
        <f t="shared" si="4"/>
        <v>0.39</v>
      </c>
      <c r="H17" s="8">
        <f t="shared" si="3"/>
        <v>24.567499999999999</v>
      </c>
    </row>
    <row r="18" spans="1:11" ht="17.5" customHeight="1" x14ac:dyDescent="0.35">
      <c r="A18" s="5" t="s">
        <v>5</v>
      </c>
      <c r="B18" s="8">
        <f>(B9*70%)</f>
        <v>18.375</v>
      </c>
      <c r="C18" s="8">
        <v>3.7</v>
      </c>
      <c r="D18" s="8">
        <f t="shared" si="0"/>
        <v>0.55000000000000004</v>
      </c>
      <c r="E18" s="8">
        <f t="shared" si="1"/>
        <v>0.18</v>
      </c>
      <c r="F18" s="6">
        <v>0.02</v>
      </c>
      <c r="G18" s="8">
        <f t="shared" si="4"/>
        <v>0.37</v>
      </c>
      <c r="H18" s="8">
        <f t="shared" si="3"/>
        <v>23.175000000000001</v>
      </c>
    </row>
    <row r="19" spans="1:11" ht="19" customHeight="1" x14ac:dyDescent="0.35">
      <c r="A19" s="5" t="s">
        <v>6</v>
      </c>
      <c r="B19" s="8">
        <f>(B9*65%)</f>
        <v>17.0625</v>
      </c>
      <c r="C19" s="8">
        <v>2.65</v>
      </c>
      <c r="D19" s="8">
        <f t="shared" si="0"/>
        <v>0.51</v>
      </c>
      <c r="E19" s="8">
        <f t="shared" si="1"/>
        <v>0.17</v>
      </c>
      <c r="F19" s="6">
        <v>0</v>
      </c>
      <c r="G19" s="8">
        <v>0</v>
      </c>
      <c r="H19" s="8">
        <f t="shared" si="3"/>
        <v>20.392500000000002</v>
      </c>
      <c r="K19" s="9"/>
    </row>
    <row r="20" spans="1:11" ht="15.5" customHeight="1" x14ac:dyDescent="0.35">
      <c r="A20" s="12" t="s">
        <v>7</v>
      </c>
      <c r="B20" s="13">
        <f>(B9*60%)</f>
        <v>15.75</v>
      </c>
      <c r="C20" s="13">
        <v>2.65</v>
      </c>
      <c r="D20" s="13">
        <f t="shared" si="0"/>
        <v>0.47</v>
      </c>
      <c r="E20" s="8">
        <f t="shared" si="1"/>
        <v>0.16</v>
      </c>
      <c r="F20" s="27">
        <v>0</v>
      </c>
      <c r="G20" s="13">
        <v>0</v>
      </c>
      <c r="H20" s="13">
        <f t="shared" si="3"/>
        <v>19.029999999999998</v>
      </c>
      <c r="K20" s="9"/>
    </row>
    <row r="21" spans="1:11" ht="16" customHeight="1" x14ac:dyDescent="0.35">
      <c r="A21" s="5" t="s">
        <v>8</v>
      </c>
      <c r="B21" s="8">
        <f>(B9*55%)</f>
        <v>14.437500000000002</v>
      </c>
      <c r="C21" s="8">
        <v>2.65</v>
      </c>
      <c r="D21" s="8">
        <f t="shared" si="0"/>
        <v>0.43</v>
      </c>
      <c r="E21" s="32">
        <f t="shared" si="1"/>
        <v>0.14000000000000001</v>
      </c>
      <c r="F21" s="6">
        <v>0</v>
      </c>
      <c r="G21" s="8">
        <v>0</v>
      </c>
      <c r="H21" s="8">
        <f t="shared" si="3"/>
        <v>17.657500000000002</v>
      </c>
    </row>
    <row r="22" spans="1:11" ht="32.5" customHeight="1" x14ac:dyDescent="0.35">
      <c r="A22" s="14" t="s">
        <v>18</v>
      </c>
      <c r="B22" s="4" t="s">
        <v>19</v>
      </c>
      <c r="C22" s="4" t="s">
        <v>20</v>
      </c>
      <c r="D22" s="14" t="s">
        <v>2</v>
      </c>
      <c r="E22" s="14" t="s">
        <v>12</v>
      </c>
      <c r="F22" s="4" t="s">
        <v>21</v>
      </c>
      <c r="G22" s="4" t="s">
        <v>22</v>
      </c>
      <c r="H22" s="4" t="s">
        <v>23</v>
      </c>
    </row>
    <row r="23" spans="1:11" ht="18" customHeight="1" x14ac:dyDescent="0.35">
      <c r="A23" s="22" t="s">
        <v>35</v>
      </c>
      <c r="B23" s="23">
        <f>(B9*125%)</f>
        <v>32.8125</v>
      </c>
      <c r="C23" s="24">
        <v>5.45</v>
      </c>
      <c r="D23" s="23">
        <f>(B23*3%)</f>
        <v>0.984375</v>
      </c>
      <c r="E23" s="23">
        <f>(B23*1%)</f>
        <v>0.328125</v>
      </c>
      <c r="F23" s="25">
        <v>0.05</v>
      </c>
      <c r="G23" s="23">
        <f>(B23*5%)</f>
        <v>1.640625</v>
      </c>
      <c r="H23" s="26">
        <f>B23+C23+D23+E23+G23</f>
        <v>41.215625000000003</v>
      </c>
    </row>
    <row r="24" spans="1:11" ht="18" customHeight="1" x14ac:dyDescent="0.35">
      <c r="A24" s="10" t="s">
        <v>36</v>
      </c>
      <c r="B24" s="16">
        <f>(B9*110%)</f>
        <v>28.875000000000004</v>
      </c>
      <c r="C24" s="20">
        <v>5.45</v>
      </c>
      <c r="D24" s="16">
        <f>(B24*3%)</f>
        <v>0.86625000000000008</v>
      </c>
      <c r="E24" s="16">
        <f>(B24*1%)</f>
        <v>0.28875000000000006</v>
      </c>
      <c r="F24" s="21">
        <v>0.05</v>
      </c>
      <c r="G24" s="16">
        <f>(B24*5%)</f>
        <v>1.4437500000000003</v>
      </c>
      <c r="H24" s="11">
        <f>B24+C24+D24+E24+G24</f>
        <v>36.923750000000005</v>
      </c>
    </row>
    <row r="25" spans="1:11" ht="18" customHeight="1" x14ac:dyDescent="0.35">
      <c r="A25" s="37" t="s">
        <v>9</v>
      </c>
      <c r="B25" s="37"/>
      <c r="C25" s="37"/>
      <c r="D25" s="37"/>
      <c r="E25" s="37"/>
      <c r="F25" s="37"/>
      <c r="G25" s="37"/>
      <c r="H25" s="37"/>
      <c r="J25" s="15"/>
    </row>
    <row r="26" spans="1:11" ht="18" customHeight="1" x14ac:dyDescent="0.35">
      <c r="A26" s="33" t="s">
        <v>15</v>
      </c>
      <c r="B26" s="33"/>
      <c r="C26" s="33"/>
      <c r="D26" s="33"/>
      <c r="E26" s="33"/>
      <c r="F26" s="33"/>
      <c r="G26" s="33"/>
      <c r="H26" s="33"/>
    </row>
    <row r="27" spans="1:11" ht="18" customHeight="1" x14ac:dyDescent="0.35">
      <c r="A27" s="2"/>
    </row>
    <row r="28" spans="1:11" ht="18" customHeight="1" x14ac:dyDescent="0.35">
      <c r="A28" s="2"/>
    </row>
    <row r="29" spans="1:11" ht="18" customHeight="1" x14ac:dyDescent="0.35">
      <c r="A29" s="2"/>
    </row>
    <row r="30" spans="1:11" ht="18" customHeight="1" x14ac:dyDescent="0.35">
      <c r="A30" s="2"/>
    </row>
    <row r="31" spans="1:11" ht="18" customHeight="1" x14ac:dyDescent="0.35">
      <c r="A31" s="2"/>
    </row>
    <row r="32" spans="1:11" ht="18" customHeight="1" x14ac:dyDescent="0.35">
      <c r="A32" s="2"/>
    </row>
    <row r="33" spans="1:1" x14ac:dyDescent="0.35">
      <c r="A33" s="2"/>
    </row>
    <row r="34" spans="1:1" x14ac:dyDescent="0.35">
      <c r="A34" s="2"/>
    </row>
    <row r="35" spans="1:1" x14ac:dyDescent="0.35">
      <c r="A35" s="2"/>
    </row>
    <row r="36" spans="1:1" x14ac:dyDescent="0.35">
      <c r="A36" s="2"/>
    </row>
    <row r="37" spans="1:1" x14ac:dyDescent="0.35">
      <c r="A37" s="2"/>
    </row>
  </sheetData>
  <mergeCells count="5">
    <mergeCell ref="A26:H26"/>
    <mergeCell ref="A1:H1"/>
    <mergeCell ref="A2:H2"/>
    <mergeCell ref="A3:H3"/>
    <mergeCell ref="A25:H25"/>
  </mergeCells>
  <phoneticPr fontId="0" type="noConversion"/>
  <printOptions horizontalCentered="1"/>
  <pageMargins left="0" right="0" top="0.74" bottom="0.25" header="0.25" footer="0.41"/>
  <pageSetup scale="10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TeleData</vt:lpstr>
      <vt:lpstr>TeleData!Print_Area</vt:lpstr>
    </vt:vector>
  </TitlesOfParts>
  <Company>IBEW local 60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Dale</cp:lastModifiedBy>
  <cp:lastPrinted>2023-05-12T20:36:25Z</cp:lastPrinted>
  <dcterms:created xsi:type="dcterms:W3CDTF">2010-12-01T16:38:56Z</dcterms:created>
  <dcterms:modified xsi:type="dcterms:W3CDTF">2023-05-30T21:18:59Z</dcterms:modified>
</cp:coreProperties>
</file>